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joedotson/Desktop/Church Budget Project/"/>
    </mc:Choice>
  </mc:AlternateContent>
  <xr:revisionPtr revIDLastSave="0" documentId="13_ncr:1_{31360CD0-4052-974C-AEF9-8164D26C16E2}" xr6:coauthVersionLast="47" xr6:coauthVersionMax="47" xr10:uidLastSave="{00000000-0000-0000-0000-000000000000}"/>
  <bookViews>
    <workbookView xWindow="0" yWindow="500" windowWidth="28800" windowHeight="15920" xr2:uid="{00000000-000D-0000-FFFF-FFFF00000000}"/>
  </bookViews>
  <sheets>
    <sheet name="Date" sheetId="1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67" i="13" l="1"/>
  <c r="B43" i="13"/>
  <c r="I43" i="13" s="1"/>
  <c r="C42" i="13"/>
  <c r="E42" i="13" s="1"/>
  <c r="I42" i="13"/>
  <c r="I41" i="13"/>
  <c r="C41" i="13"/>
  <c r="F41" i="13" s="1"/>
  <c r="H41" i="13" s="1"/>
  <c r="H43" i="13" s="1"/>
  <c r="H67" i="13" s="1"/>
  <c r="F34" i="13"/>
  <c r="B6" i="13"/>
  <c r="B24" i="13"/>
  <c r="I24" i="13" s="1"/>
  <c r="I23" i="13"/>
  <c r="C23" i="13"/>
  <c r="E23" i="13" s="1"/>
  <c r="I22" i="13"/>
  <c r="C22" i="13"/>
  <c r="E22" i="13" s="1"/>
  <c r="B15" i="13"/>
  <c r="D15" i="13"/>
  <c r="G15" i="13"/>
  <c r="I15" i="13" s="1"/>
  <c r="I13" i="13"/>
  <c r="C13" i="13"/>
  <c r="E13" i="13" s="1"/>
  <c r="I14" i="13"/>
  <c r="C14" i="13"/>
  <c r="F14" i="13" s="1"/>
  <c r="C43" i="13" l="1"/>
  <c r="F43" i="13"/>
  <c r="F42" i="13"/>
  <c r="B26" i="13"/>
  <c r="B69" i="13" s="1"/>
  <c r="F23" i="13"/>
  <c r="F22" i="13"/>
  <c r="H22" i="13" s="1"/>
  <c r="F13" i="13"/>
  <c r="H13" i="13" s="1"/>
  <c r="E41" i="13"/>
  <c r="E43" i="13" s="1"/>
  <c r="H14" i="13"/>
  <c r="H23" i="13"/>
  <c r="E14" i="13"/>
  <c r="I19" i="13"/>
  <c r="C19" i="13"/>
  <c r="D70" i="13"/>
  <c r="I62" i="13"/>
  <c r="C62" i="13"/>
  <c r="B66" i="13"/>
  <c r="B67" i="13" s="1"/>
  <c r="G66" i="13"/>
  <c r="G70" i="13" s="1"/>
  <c r="B52" i="13"/>
  <c r="I52" i="13" s="1"/>
  <c r="I50" i="13"/>
  <c r="C50" i="13"/>
  <c r="I51" i="13"/>
  <c r="C51" i="13"/>
  <c r="I49" i="13"/>
  <c r="C49" i="13"/>
  <c r="I48" i="13"/>
  <c r="C48" i="13"/>
  <c r="I47" i="13"/>
  <c r="C47" i="13"/>
  <c r="I46" i="13"/>
  <c r="C46" i="13"/>
  <c r="I45" i="13"/>
  <c r="C45" i="13"/>
  <c r="I65" i="13"/>
  <c r="C65" i="13"/>
  <c r="I64" i="13"/>
  <c r="C64" i="13"/>
  <c r="I63" i="13"/>
  <c r="C63" i="13"/>
  <c r="I61" i="13"/>
  <c r="C61" i="13"/>
  <c r="I60" i="13"/>
  <c r="C60" i="13"/>
  <c r="I59" i="13"/>
  <c r="C59" i="13"/>
  <c r="I40" i="13"/>
  <c r="C40" i="13"/>
  <c r="I58" i="13"/>
  <c r="C58" i="13"/>
  <c r="I33" i="13"/>
  <c r="C33" i="13"/>
  <c r="I32" i="13"/>
  <c r="C32" i="13"/>
  <c r="I31" i="13"/>
  <c r="C31" i="13"/>
  <c r="I57" i="13"/>
  <c r="C57" i="13"/>
  <c r="I56" i="13"/>
  <c r="C56" i="13"/>
  <c r="I55" i="13"/>
  <c r="C55" i="13"/>
  <c r="I54" i="13"/>
  <c r="C54" i="13"/>
  <c r="I39" i="13"/>
  <c r="C39" i="13"/>
  <c r="I38" i="13"/>
  <c r="C38" i="13"/>
  <c r="I37" i="13"/>
  <c r="C37" i="13"/>
  <c r="I36" i="13"/>
  <c r="C36" i="13"/>
  <c r="I35" i="13"/>
  <c r="C35" i="13"/>
  <c r="F35" i="13" s="1"/>
  <c r="I21" i="13"/>
  <c r="C21" i="13"/>
  <c r="I18" i="13"/>
  <c r="C18" i="13"/>
  <c r="I17" i="13"/>
  <c r="C17" i="13"/>
  <c r="I20" i="13"/>
  <c r="C20" i="13"/>
  <c r="F20" i="13" s="1"/>
  <c r="I12" i="13"/>
  <c r="C12" i="13"/>
  <c r="I11" i="13"/>
  <c r="C11" i="13"/>
  <c r="I10" i="13"/>
  <c r="C10" i="13"/>
  <c r="I9" i="13"/>
  <c r="C9" i="13"/>
  <c r="I8" i="13"/>
  <c r="C8" i="13"/>
  <c r="F8" i="13" s="1"/>
  <c r="C5" i="13"/>
  <c r="C67" i="13" l="1"/>
  <c r="F61" i="13"/>
  <c r="H61" i="13" s="1"/>
  <c r="E62" i="13"/>
  <c r="F62" i="13"/>
  <c r="H62" i="13" s="1"/>
  <c r="F36" i="13"/>
  <c r="H36" i="13" s="1"/>
  <c r="F58" i="13"/>
  <c r="H58" i="13" s="1"/>
  <c r="C24" i="13"/>
  <c r="F17" i="13"/>
  <c r="E31" i="13"/>
  <c r="F31" i="13"/>
  <c r="F63" i="13"/>
  <c r="H63" i="13" s="1"/>
  <c r="E51" i="13"/>
  <c r="F51" i="13"/>
  <c r="H51" i="13" s="1"/>
  <c r="E11" i="13"/>
  <c r="F11" i="13"/>
  <c r="H11" i="13" s="1"/>
  <c r="E18" i="13"/>
  <c r="F18" i="13"/>
  <c r="E37" i="13"/>
  <c r="F37" i="13"/>
  <c r="H37" i="13" s="1"/>
  <c r="F55" i="13"/>
  <c r="H55" i="13" s="1"/>
  <c r="F32" i="13"/>
  <c r="H32" i="13" s="1"/>
  <c r="F59" i="13"/>
  <c r="H59" i="13" s="1"/>
  <c r="E64" i="13"/>
  <c r="F64" i="13"/>
  <c r="H64" i="13" s="1"/>
  <c r="E47" i="13"/>
  <c r="F47" i="13"/>
  <c r="E50" i="13"/>
  <c r="F50" i="13"/>
  <c r="H50" i="13" s="1"/>
  <c r="F19" i="13"/>
  <c r="H19" i="13" s="1"/>
  <c r="F9" i="13"/>
  <c r="H9" i="13" s="1"/>
  <c r="H57" i="13"/>
  <c r="F57" i="13"/>
  <c r="E49" i="13"/>
  <c r="F49" i="13"/>
  <c r="H49" i="13" s="1"/>
  <c r="E10" i="13"/>
  <c r="F10" i="13"/>
  <c r="H10" i="13" s="1"/>
  <c r="E40" i="13"/>
  <c r="F40" i="13"/>
  <c r="H40" i="13" s="1"/>
  <c r="C6" i="13"/>
  <c r="F5" i="13"/>
  <c r="F6" i="13" s="1"/>
  <c r="E39" i="13"/>
  <c r="F39" i="13"/>
  <c r="E45" i="13"/>
  <c r="F45" i="13"/>
  <c r="H45" i="13" s="1"/>
  <c r="E54" i="13"/>
  <c r="F54" i="13"/>
  <c r="H46" i="13"/>
  <c r="F46" i="13"/>
  <c r="F12" i="13"/>
  <c r="H12" i="13" s="1"/>
  <c r="F21" i="13"/>
  <c r="H21" i="13" s="1"/>
  <c r="F38" i="13"/>
  <c r="H38" i="13" s="1"/>
  <c r="E56" i="13"/>
  <c r="F56" i="13"/>
  <c r="H56" i="13" s="1"/>
  <c r="E33" i="13"/>
  <c r="F33" i="13"/>
  <c r="H33" i="13" s="1"/>
  <c r="E60" i="13"/>
  <c r="F60" i="13"/>
  <c r="F65" i="13"/>
  <c r="H65" i="13" s="1"/>
  <c r="F48" i="13"/>
  <c r="H48" i="13" s="1"/>
  <c r="E8" i="13"/>
  <c r="C15" i="13"/>
  <c r="E19" i="13"/>
  <c r="I67" i="13"/>
  <c r="C66" i="13"/>
  <c r="C52" i="13"/>
  <c r="E65" i="13"/>
  <c r="E46" i="13"/>
  <c r="E21" i="13"/>
  <c r="H60" i="13"/>
  <c r="E59" i="13"/>
  <c r="E58" i="13"/>
  <c r="E12" i="13"/>
  <c r="E17" i="13"/>
  <c r="E32" i="13"/>
  <c r="E57" i="13"/>
  <c r="E55" i="13"/>
  <c r="E63" i="13"/>
  <c r="E9" i="13"/>
  <c r="E38" i="13"/>
  <c r="E48" i="13"/>
  <c r="E61" i="13"/>
  <c r="E36" i="13"/>
  <c r="E5" i="13"/>
  <c r="E20" i="13"/>
  <c r="E35" i="13"/>
  <c r="H18" i="13"/>
  <c r="H39" i="13"/>
  <c r="H47" i="13"/>
  <c r="E24" i="13" l="1"/>
  <c r="F24" i="13"/>
  <c r="H17" i="13"/>
  <c r="B70" i="13"/>
  <c r="I5" i="13"/>
  <c r="I6" i="13" s="1"/>
  <c r="E6" i="13"/>
  <c r="H8" i="13"/>
  <c r="H15" i="13" s="1"/>
  <c r="F15" i="13"/>
  <c r="E15" i="13"/>
  <c r="C70" i="13"/>
  <c r="E66" i="13"/>
  <c r="H31" i="13"/>
  <c r="H54" i="13"/>
  <c r="H66" i="13" s="1"/>
  <c r="F66" i="13"/>
  <c r="H52" i="13"/>
  <c r="F52" i="13"/>
  <c r="E52" i="13"/>
  <c r="H35" i="13"/>
  <c r="H20" i="13"/>
  <c r="H24" i="13" s="1"/>
  <c r="F67" i="13" l="1"/>
  <c r="E67" i="13"/>
  <c r="H5" i="13"/>
  <c r="H6" i="13" s="1"/>
  <c r="H70" i="13"/>
  <c r="F70" i="13"/>
  <c r="E70" i="13"/>
  <c r="I66" i="13"/>
  <c r="I70" i="13" l="1"/>
  <c r="F26" i="13" l="1"/>
  <c r="F69" i="13" s="1"/>
  <c r="F71" i="13" s="1"/>
  <c r="H26" i="13"/>
  <c r="H69" i="13" s="1"/>
  <c r="H71" i="13" s="1"/>
  <c r="C26" i="13"/>
  <c r="C69" i="13" s="1"/>
  <c r="C71" i="13" s="1"/>
  <c r="E26" i="13"/>
  <c r="E69" i="13" s="1"/>
  <c r="E71" i="13" s="1"/>
  <c r="G26" i="13"/>
  <c r="I26" i="13" s="1"/>
  <c r="D26" i="13"/>
  <c r="D69" i="13" s="1"/>
  <c r="D71" i="13" s="1"/>
  <c r="G69" i="13" l="1"/>
  <c r="G71" i="13" s="1"/>
  <c r="B71" i="13"/>
  <c r="I69" i="13"/>
</calcChain>
</file>

<file path=xl/sharedStrings.xml><?xml version="1.0" encoding="utf-8"?>
<sst xmlns="http://schemas.openxmlformats.org/spreadsheetml/2006/main" count="84" uniqueCount="74">
  <si>
    <t>TOTAL 4000 Ministerial Income</t>
    <phoneticPr fontId="0" type="noConversion"/>
  </si>
  <si>
    <t>TOTAL 4100 Department Income</t>
    <phoneticPr fontId="0" type="noConversion"/>
  </si>
  <si>
    <t xml:space="preserve"> TOTAL 4200 Special Income</t>
    <phoneticPr fontId="0" type="noConversion"/>
  </si>
  <si>
    <t>TOTAL INCOME</t>
    <phoneticPr fontId="0" type="noConversion"/>
  </si>
  <si>
    <t>EXPENSES</t>
    <phoneticPr fontId="0" type="noConversion"/>
  </si>
  <si>
    <t>TOTAL EXPENSES</t>
    <phoneticPr fontId="0" type="noConversion"/>
  </si>
  <si>
    <t>Net (Over)/Under Budget</t>
    <phoneticPr fontId="0" type="noConversion"/>
  </si>
  <si>
    <t>ANNUAL BUDGET</t>
    <phoneticPr fontId="0" type="noConversion"/>
  </si>
  <si>
    <t>MONTHLY BUDGET</t>
    <phoneticPr fontId="0" type="noConversion"/>
  </si>
  <si>
    <t>BUDGET YTD</t>
    <phoneticPr fontId="0" type="noConversion"/>
  </si>
  <si>
    <t>ACTUAL YTD</t>
    <phoneticPr fontId="0" type="noConversion"/>
  </si>
  <si>
    <t>Diff. Actual YTD to YTD Budget</t>
    <phoneticPr fontId="0" type="noConversion"/>
  </si>
  <si>
    <t>% of actual YTD to Annual Budget</t>
    <phoneticPr fontId="0" type="noConversion"/>
  </si>
  <si>
    <t>INCOME</t>
    <phoneticPr fontId="0" type="noConversion"/>
  </si>
  <si>
    <t xml:space="preserve">   4001 Tithe</t>
    <phoneticPr fontId="0" type="noConversion"/>
  </si>
  <si>
    <t>ACTUAL for Period</t>
  </si>
  <si>
    <t>DIFFERENCE for Period</t>
  </si>
  <si>
    <t>Income</t>
  </si>
  <si>
    <t>Expenses</t>
  </si>
  <si>
    <t>Month/Year REPORT: Local Church COGOP</t>
  </si>
  <si>
    <t xml:space="preserve">   5012 Women's Ministries</t>
  </si>
  <si>
    <t xml:space="preserve">   5013 Men's Ministries</t>
  </si>
  <si>
    <t xml:space="preserve">   5014 Youth Ministries</t>
  </si>
  <si>
    <t xml:space="preserve">   5015 Audio/Video</t>
  </si>
  <si>
    <t xml:space="preserve">   5016 Emergency</t>
  </si>
  <si>
    <t xml:space="preserve">   5017 Other</t>
  </si>
  <si>
    <t xml:space="preserve">   5001 Int'l Offices Tithe (10%)</t>
  </si>
  <si>
    <t xml:space="preserve">   5002 State Office Support (5%)</t>
  </si>
  <si>
    <t xml:space="preserve">   5003 Harvest &amp; Leadership Development</t>
  </si>
  <si>
    <t xml:space="preserve">   5004 Pastor</t>
  </si>
  <si>
    <t xml:space="preserve">                 50040 Housing Allowance</t>
  </si>
  <si>
    <t xml:space="preserve">                 50041 Salary</t>
  </si>
  <si>
    <t xml:space="preserve">                 50042 Love Offering</t>
  </si>
  <si>
    <t xml:space="preserve">                 50043 Christmas</t>
  </si>
  <si>
    <t xml:space="preserve">                 50044 Insurance</t>
  </si>
  <si>
    <t xml:space="preserve">   5101 Electric</t>
  </si>
  <si>
    <t xml:space="preserve">   5102 Phone/Internet</t>
  </si>
  <si>
    <t xml:space="preserve">   5103 Security</t>
  </si>
  <si>
    <t xml:space="preserve">   5104 Insurance</t>
  </si>
  <si>
    <t xml:space="preserve">   5105 Pest Control</t>
  </si>
  <si>
    <t xml:space="preserve">   5106 Fire and Rescue Tax</t>
  </si>
  <si>
    <t xml:space="preserve">   5201 Maintenance and Supplies</t>
  </si>
  <si>
    <t xml:space="preserve">   5202 Dinners</t>
  </si>
  <si>
    <t xml:space="preserve">   5203 Benevolence</t>
  </si>
  <si>
    <t xml:space="preserve">   5204 Building Maintenance/Repairs Fund</t>
  </si>
  <si>
    <t xml:space="preserve">   5205 Missions</t>
  </si>
  <si>
    <t xml:space="preserve">                 50045 Assembly/Convention</t>
  </si>
  <si>
    <t xml:space="preserve">   5015 Children's Ministries</t>
  </si>
  <si>
    <t>TOTAL 5100 Utilities</t>
  </si>
  <si>
    <t xml:space="preserve">   5107 Sunbiz (Annual Corp. Fee)</t>
  </si>
  <si>
    <t>4000 Tithe Income</t>
  </si>
  <si>
    <t>4100 Department Income</t>
  </si>
  <si>
    <t xml:space="preserve">   4001 Expense Offering</t>
  </si>
  <si>
    <t xml:space="preserve">   4002 Missions Offering</t>
  </si>
  <si>
    <t xml:space="preserve">   4003 Benevolence Offering</t>
  </si>
  <si>
    <t xml:space="preserve">   4004 Youth</t>
  </si>
  <si>
    <t xml:space="preserve">   4005 Men's</t>
  </si>
  <si>
    <t xml:space="preserve">   4006 Women's </t>
  </si>
  <si>
    <t>4200 Special Income</t>
  </si>
  <si>
    <t xml:space="preserve">   4201 Pastoral Love Offering</t>
  </si>
  <si>
    <t xml:space="preserve">   4202 Pastor's Spouse Love Offering</t>
  </si>
  <si>
    <t xml:space="preserve">   4203 Christmas Offering for Pastor              </t>
  </si>
  <si>
    <t xml:space="preserve">   4204 Fund-Raisers               </t>
  </si>
  <si>
    <t xml:space="preserve">   4205 Carry-Over from Prior Year</t>
  </si>
  <si>
    <t xml:space="preserve">   4206 Property Rental Income</t>
  </si>
  <si>
    <t xml:space="preserve">   4207 Other</t>
  </si>
  <si>
    <t>5000 Standard Expenses</t>
  </si>
  <si>
    <t>5100 Utilities</t>
  </si>
  <si>
    <t>5200 Departmental Expenses</t>
  </si>
  <si>
    <t xml:space="preserve">                 50046 403-B Retirement</t>
  </si>
  <si>
    <t xml:space="preserve">   5006 Pastor's Wife Love Offering</t>
  </si>
  <si>
    <t>TOTAL 5000 Standard Expenses</t>
  </si>
  <si>
    <t>TOTAL 5200 Departmental</t>
  </si>
  <si>
    <t xml:space="preserve">   4007 Building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</si>
</sst>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9" x14ac:knownFonts="1">
    <font>
      <sz val="12"/>
      <color theme="1"/>
      <name val="Calibri"/>
      <family val="2"/>
      <scheme val="minor"/>
    </font>
    <font>
      <b/>
      <sz val="8"/>
      <color indexed="9"/>
      <name val="Arial Narrow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b/>
      <sz val="12"/>
      <color theme="1"/>
      <name val="Calibri"/>
      <family val="2"/>
      <scheme val="minor"/>
    </font>
    <font>
      <sz val="16"/>
      <color indexed="9"/>
      <name val="Verdana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9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9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9"/>
      </right>
      <top/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medium">
        <color indexed="64"/>
      </bottom>
      <diagonal/>
    </border>
    <border>
      <left style="thin">
        <color indexed="9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5" borderId="1" xfId="0" applyFill="1" applyBorder="1"/>
    <xf numFmtId="43" fontId="0" fillId="0" borderId="3" xfId="0" applyNumberFormat="1" applyBorder="1"/>
    <xf numFmtId="43" fontId="0" fillId="4" borderId="3" xfId="0" applyNumberFormat="1" applyFill="1" applyBorder="1"/>
    <xf numFmtId="43" fontId="0" fillId="0" borderId="4" xfId="0" applyNumberFormat="1" applyBorder="1"/>
    <xf numFmtId="43" fontId="0" fillId="4" borderId="4" xfId="0" applyNumberFormat="1" applyFill="1" applyBorder="1"/>
    <xf numFmtId="0" fontId="0" fillId="3" borderId="1" xfId="0" applyFill="1" applyBorder="1"/>
    <xf numFmtId="43" fontId="0" fillId="3" borderId="1" xfId="0" applyNumberFormat="1" applyFill="1" applyBorder="1"/>
    <xf numFmtId="0" fontId="0" fillId="0" borderId="3" xfId="0" applyBorder="1"/>
    <xf numFmtId="0" fontId="0" fillId="7" borderId="3" xfId="0" applyFill="1" applyBorder="1"/>
    <xf numFmtId="43" fontId="0" fillId="7" borderId="4" xfId="0" applyNumberFormat="1" applyFill="1" applyBorder="1"/>
    <xf numFmtId="43" fontId="0" fillId="0" borderId="5" xfId="0" applyNumberFormat="1" applyBorder="1"/>
    <xf numFmtId="43" fontId="0" fillId="7" borderId="5" xfId="0" applyNumberFormat="1" applyFill="1" applyBorder="1"/>
    <xf numFmtId="43" fontId="0" fillId="7" borderId="3" xfId="0" applyNumberFormat="1" applyFill="1" applyBorder="1"/>
    <xf numFmtId="43" fontId="0" fillId="0" borderId="2" xfId="0" applyNumberFormat="1" applyBorder="1"/>
    <xf numFmtId="43" fontId="0" fillId="5" borderId="4" xfId="0" applyNumberFormat="1" applyFill="1" applyBorder="1"/>
    <xf numFmtId="0" fontId="0" fillId="5" borderId="0" xfId="0" applyFill="1" applyBorder="1"/>
    <xf numFmtId="43" fontId="0" fillId="5" borderId="1" xfId="0" applyNumberFormat="1" applyFill="1" applyBorder="1"/>
    <xf numFmtId="164" fontId="0" fillId="0" borderId="7" xfId="0" applyNumberFormat="1" applyBorder="1"/>
    <xf numFmtId="164" fontId="0" fillId="5" borderId="6" xfId="0" applyNumberFormat="1" applyFill="1" applyBorder="1"/>
    <xf numFmtId="164" fontId="0" fillId="4" borderId="8" xfId="0" applyNumberFormat="1" applyFill="1" applyBorder="1"/>
    <xf numFmtId="164" fontId="0" fillId="5" borderId="8" xfId="0" applyNumberFormat="1" applyFill="1" applyBorder="1"/>
    <xf numFmtId="164" fontId="0" fillId="0" borderId="8" xfId="0" applyNumberFormat="1" applyBorder="1"/>
    <xf numFmtId="164" fontId="0" fillId="3" borderId="6" xfId="0" applyNumberFormat="1" applyFill="1" applyBorder="1"/>
    <xf numFmtId="164" fontId="0" fillId="7" borderId="8" xfId="0" applyNumberFormat="1" applyFill="1" applyBorder="1"/>
    <xf numFmtId="43" fontId="3" fillId="2" borderId="9" xfId="0" applyNumberFormat="1" applyFont="1" applyFill="1" applyBorder="1"/>
    <xf numFmtId="164" fontId="3" fillId="2" borderId="10" xfId="0" applyNumberFormat="1" applyFont="1" applyFill="1" applyBorder="1"/>
    <xf numFmtId="0" fontId="0" fillId="3" borderId="12" xfId="0" applyFill="1" applyBorder="1"/>
    <xf numFmtId="0" fontId="0" fillId="5" borderId="12" xfId="0" applyFill="1" applyBorder="1"/>
    <xf numFmtId="0" fontId="2" fillId="7" borderId="12" xfId="0" applyFont="1" applyFill="1" applyBorder="1"/>
    <xf numFmtId="0" fontId="0" fillId="7" borderId="12" xfId="0" applyFill="1" applyBorder="1"/>
    <xf numFmtId="0" fontId="0" fillId="7" borderId="12" xfId="0" applyFill="1" applyBorder="1" applyAlignment="1">
      <alignment horizontal="left"/>
    </xf>
    <xf numFmtId="0" fontId="0" fillId="7" borderId="11" xfId="0" applyFill="1" applyBorder="1" applyAlignment="1">
      <alignment horizontal="center"/>
    </xf>
    <xf numFmtId="0" fontId="3" fillId="2" borderId="17" xfId="0" applyFont="1" applyFill="1" applyBorder="1"/>
    <xf numFmtId="43" fontId="0" fillId="0" borderId="18" xfId="0" applyNumberFormat="1" applyBorder="1"/>
    <xf numFmtId="43" fontId="0" fillId="0" borderId="19" xfId="0" applyNumberFormat="1" applyBorder="1"/>
    <xf numFmtId="43" fontId="0" fillId="4" borderId="19" xfId="0" applyNumberFormat="1" applyFill="1" applyBorder="1"/>
    <xf numFmtId="0" fontId="0" fillId="5" borderId="11" xfId="0" applyFill="1" applyBorder="1"/>
    <xf numFmtId="43" fontId="0" fillId="0" borderId="19" xfId="0" applyNumberFormat="1" applyFill="1" applyBorder="1"/>
    <xf numFmtId="0" fontId="0" fillId="0" borderId="18" xfId="0" applyBorder="1"/>
    <xf numFmtId="43" fontId="0" fillId="7" borderId="19" xfId="0" applyNumberFormat="1" applyFill="1" applyBorder="1"/>
    <xf numFmtId="43" fontId="3" fillId="2" borderId="21" xfId="0" applyNumberFormat="1" applyFont="1" applyFill="1" applyBorder="1"/>
    <xf numFmtId="43" fontId="0" fillId="0" borderId="20" xfId="0" applyNumberFormat="1" applyFill="1" applyBorder="1"/>
    <xf numFmtId="0" fontId="1" fillId="2" borderId="2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shrinkToFit="1"/>
    </xf>
    <xf numFmtId="0" fontId="1" fillId="2" borderId="24" xfId="0" applyFont="1" applyFill="1" applyBorder="1" applyAlignment="1">
      <alignment horizontal="center" vertical="center" shrinkToFit="1"/>
    </xf>
    <xf numFmtId="0" fontId="0" fillId="5" borderId="16" xfId="0" applyFill="1" applyBorder="1"/>
    <xf numFmtId="0" fontId="0" fillId="5" borderId="25" xfId="0" applyFill="1" applyBorder="1"/>
    <xf numFmtId="0" fontId="0" fillId="5" borderId="26" xfId="0" applyFill="1" applyBorder="1"/>
    <xf numFmtId="164" fontId="0" fillId="5" borderId="26" xfId="0" applyNumberFormat="1" applyFill="1" applyBorder="1"/>
    <xf numFmtId="0" fontId="0" fillId="6" borderId="1" xfId="0" applyFill="1" applyBorder="1"/>
    <xf numFmtId="0" fontId="0" fillId="3" borderId="6" xfId="0" applyFill="1" applyBorder="1"/>
    <xf numFmtId="0" fontId="0" fillId="6" borderId="12" xfId="0" applyFill="1" applyBorder="1"/>
    <xf numFmtId="164" fontId="0" fillId="6" borderId="6" xfId="0" applyNumberFormat="1" applyFill="1" applyBorder="1"/>
    <xf numFmtId="0" fontId="0" fillId="7" borderId="12" xfId="0" applyFont="1" applyFill="1" applyBorder="1" applyAlignment="1">
      <alignment horizontal="left"/>
    </xf>
    <xf numFmtId="43" fontId="0" fillId="4" borderId="15" xfId="0" applyNumberFormat="1" applyFill="1" applyBorder="1"/>
    <xf numFmtId="43" fontId="0" fillId="4" borderId="27" xfId="0" applyNumberFormat="1" applyFill="1" applyBorder="1"/>
    <xf numFmtId="0" fontId="0" fillId="7" borderId="15" xfId="0" applyFill="1" applyBorder="1"/>
    <xf numFmtId="43" fontId="0" fillId="7" borderId="27" xfId="0" applyNumberFormat="1" applyFill="1" applyBorder="1"/>
    <xf numFmtId="43" fontId="0" fillId="7" borderId="13" xfId="0" applyNumberFormat="1" applyFill="1" applyBorder="1"/>
    <xf numFmtId="43" fontId="0" fillId="7" borderId="15" xfId="0" applyNumberFormat="1" applyFill="1" applyBorder="1"/>
    <xf numFmtId="43" fontId="3" fillId="2" borderId="28" xfId="0" applyNumberFormat="1" applyFont="1" applyFill="1" applyBorder="1"/>
    <xf numFmtId="43" fontId="0" fillId="3" borderId="12" xfId="0" applyNumberFormat="1" applyFill="1" applyBorder="1"/>
    <xf numFmtId="43" fontId="0" fillId="5" borderId="19" xfId="0" applyNumberFormat="1" applyFill="1" applyBorder="1"/>
    <xf numFmtId="0" fontId="1" fillId="2" borderId="29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shrinkToFit="1"/>
    </xf>
    <xf numFmtId="43" fontId="0" fillId="4" borderId="8" xfId="0" applyNumberFormat="1" applyFill="1" applyBorder="1"/>
    <xf numFmtId="43" fontId="0" fillId="7" borderId="12" xfId="0" applyNumberFormat="1" applyFill="1" applyBorder="1"/>
    <xf numFmtId="43" fontId="0" fillId="0" borderId="3" xfId="0" applyNumberFormat="1" applyFont="1" applyBorder="1"/>
    <xf numFmtId="0" fontId="6" fillId="0" borderId="0" xfId="0" applyFont="1"/>
    <xf numFmtId="0" fontId="7" fillId="0" borderId="0" xfId="0" applyFont="1"/>
    <xf numFmtId="0" fontId="0" fillId="5" borderId="30" xfId="0" applyFill="1" applyBorder="1"/>
    <xf numFmtId="0" fontId="0" fillId="5" borderId="31" xfId="0" applyFill="1" applyBorder="1"/>
    <xf numFmtId="164" fontId="0" fillId="5" borderId="32" xfId="0" applyNumberFormat="1" applyFill="1" applyBorder="1"/>
    <xf numFmtId="0" fontId="0" fillId="8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43" fontId="0" fillId="8" borderId="33" xfId="0" applyNumberFormat="1" applyFill="1" applyBorder="1"/>
    <xf numFmtId="43" fontId="0" fillId="8" borderId="34" xfId="0" applyNumberFormat="1" applyFill="1" applyBorder="1"/>
    <xf numFmtId="43" fontId="0" fillId="8" borderId="14" xfId="0" applyNumberFormat="1" applyFill="1" applyBorder="1"/>
    <xf numFmtId="43" fontId="0" fillId="8" borderId="11" xfId="0" applyNumberFormat="1" applyFill="1" applyBorder="1"/>
    <xf numFmtId="164" fontId="0" fillId="8" borderId="35" xfId="0" applyNumberFormat="1" applyFill="1" applyBorder="1"/>
    <xf numFmtId="0" fontId="0" fillId="4" borderId="36" xfId="0" applyFill="1" applyBorder="1" applyAlignment="1">
      <alignment horizontal="center"/>
    </xf>
    <xf numFmtId="43" fontId="0" fillId="4" borderId="37" xfId="0" applyNumberFormat="1" applyFill="1" applyBorder="1"/>
    <xf numFmtId="43" fontId="0" fillId="4" borderId="38" xfId="0" applyNumberFormat="1" applyFill="1" applyBorder="1"/>
    <xf numFmtId="43" fontId="0" fillId="4" borderId="39" xfId="0" applyNumberFormat="1" applyFill="1" applyBorder="1"/>
    <xf numFmtId="164" fontId="0" fillId="4" borderId="40" xfId="0" applyNumberFormat="1" applyFill="1" applyBorder="1"/>
    <xf numFmtId="0" fontId="4" fillId="7" borderId="12" xfId="0" applyFont="1" applyFill="1" applyBorder="1" applyAlignment="1">
      <alignment horizontal="right"/>
    </xf>
    <xf numFmtId="43" fontId="0" fillId="0" borderId="0" xfId="0" applyNumberFormat="1"/>
    <xf numFmtId="0" fontId="2" fillId="7" borderId="12" xfId="0" applyFont="1" applyFill="1" applyBorder="1" applyAlignment="1">
      <alignment horizontal="left"/>
    </xf>
    <xf numFmtId="43" fontId="0" fillId="0" borderId="41" xfId="0" applyNumberFormat="1" applyFill="1" applyBorder="1"/>
    <xf numFmtId="43" fontId="0" fillId="0" borderId="2" xfId="0" applyNumberFormat="1" applyFill="1" applyBorder="1"/>
    <xf numFmtId="0" fontId="1" fillId="2" borderId="43" xfId="0" applyFont="1" applyFill="1" applyBorder="1" applyAlignment="1">
      <alignment horizontal="center" vertical="center"/>
    </xf>
    <xf numFmtId="43" fontId="0" fillId="0" borderId="41" xfId="0" applyNumberFormat="1" applyBorder="1"/>
    <xf numFmtId="43" fontId="0" fillId="4" borderId="1" xfId="0" applyNumberFormat="1" applyFill="1" applyBorder="1"/>
    <xf numFmtId="43" fontId="0" fillId="4" borderId="2" xfId="0" applyNumberFormat="1" applyFill="1" applyBorder="1"/>
    <xf numFmtId="0" fontId="2" fillId="6" borderId="16" xfId="0" applyFont="1" applyFill="1" applyBorder="1" applyAlignment="1">
      <alignment horizontal="center"/>
    </xf>
    <xf numFmtId="0" fontId="5" fillId="2" borderId="44" xfId="0" applyFont="1" applyFill="1" applyBorder="1"/>
    <xf numFmtId="0" fontId="2" fillId="3" borderId="45" xfId="0" applyFont="1" applyFill="1" applyBorder="1" applyAlignment="1">
      <alignment horizontal="center"/>
    </xf>
    <xf numFmtId="0" fontId="2" fillId="4" borderId="46" xfId="0" applyFont="1" applyFill="1" applyBorder="1"/>
    <xf numFmtId="0" fontId="0" fillId="4" borderId="45" xfId="0" applyFill="1" applyBorder="1"/>
    <xf numFmtId="0" fontId="8" fillId="4" borderId="47" xfId="0" applyFont="1" applyFill="1" applyBorder="1" applyAlignment="1">
      <alignment horizontal="right"/>
    </xf>
    <xf numFmtId="0" fontId="8" fillId="4" borderId="46" xfId="0" applyFont="1" applyFill="1" applyBorder="1" applyAlignment="1">
      <alignment horizontal="right"/>
    </xf>
    <xf numFmtId="0" fontId="0" fillId="4" borderId="48" xfId="0" applyFill="1" applyBorder="1"/>
    <xf numFmtId="0" fontId="8" fillId="4" borderId="48" xfId="0" applyFont="1" applyFill="1" applyBorder="1" applyAlignment="1">
      <alignment horizontal="right"/>
    </xf>
    <xf numFmtId="0" fontId="0" fillId="3" borderId="47" xfId="0" applyFill="1" applyBorder="1"/>
    <xf numFmtId="0" fontId="2" fillId="4" borderId="47" xfId="0" applyFont="1" applyFill="1" applyBorder="1" applyAlignment="1">
      <alignment horizontal="right"/>
    </xf>
    <xf numFmtId="0" fontId="0" fillId="5" borderId="47" xfId="0" applyFill="1" applyBorder="1"/>
    <xf numFmtId="0" fontId="5" fillId="2" borderId="42" xfId="0" applyFont="1" applyFill="1" applyBorder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52047-0053-8B44-809F-68063D7993D1}">
  <sheetPr>
    <pageSetUpPr fitToPage="1"/>
  </sheetPr>
  <dimension ref="A1:J71"/>
  <sheetViews>
    <sheetView tabSelected="1" zoomScale="125" zoomScaleNormal="125" workbookViewId="0">
      <selection activeCell="A15" sqref="A15"/>
    </sheetView>
  </sheetViews>
  <sheetFormatPr baseColWidth="10" defaultRowHeight="16" x14ac:dyDescent="0.2"/>
  <cols>
    <col min="1" max="1" width="43.83203125" customWidth="1"/>
    <col min="2" max="2" width="12.1640625" bestFit="1" customWidth="1"/>
    <col min="3" max="3" width="12.33203125" bestFit="1" customWidth="1"/>
    <col min="4" max="4" width="13.1640625" customWidth="1"/>
    <col min="5" max="5" width="17.83203125" customWidth="1"/>
    <col min="6" max="6" width="12.5" customWidth="1"/>
    <col min="7" max="7" width="13.1640625" customWidth="1"/>
    <col min="8" max="8" width="17.83203125" customWidth="1"/>
    <col min="9" max="9" width="17.6640625" customWidth="1"/>
  </cols>
  <sheetData>
    <row r="1" spans="1:10" s="70" customFormat="1" ht="22" thickBot="1" x14ac:dyDescent="0.3">
      <c r="A1" s="69" t="s">
        <v>19</v>
      </c>
    </row>
    <row r="2" spans="1:10" ht="20" x14ac:dyDescent="0.2">
      <c r="A2" s="96" t="s">
        <v>17</v>
      </c>
      <c r="B2" s="91" t="s">
        <v>7</v>
      </c>
      <c r="C2" s="43" t="s">
        <v>8</v>
      </c>
      <c r="D2" s="64" t="s">
        <v>15</v>
      </c>
      <c r="E2" s="65" t="s">
        <v>16</v>
      </c>
      <c r="F2" s="43" t="s">
        <v>9</v>
      </c>
      <c r="G2" s="43" t="s">
        <v>10</v>
      </c>
      <c r="H2" s="44" t="s">
        <v>11</v>
      </c>
      <c r="I2" s="45" t="s">
        <v>12</v>
      </c>
    </row>
    <row r="3" spans="1:10" x14ac:dyDescent="0.2">
      <c r="A3" s="97" t="s">
        <v>13</v>
      </c>
      <c r="B3" s="6"/>
      <c r="C3" s="6"/>
      <c r="D3" s="6"/>
      <c r="E3" s="27"/>
      <c r="F3" s="6"/>
      <c r="G3" s="6"/>
      <c r="H3" s="6"/>
      <c r="I3" s="51"/>
    </row>
    <row r="4" spans="1:10" x14ac:dyDescent="0.2">
      <c r="A4" s="98" t="s">
        <v>50</v>
      </c>
      <c r="B4" s="47"/>
      <c r="C4" s="47"/>
      <c r="D4" s="47"/>
      <c r="E4" s="46"/>
      <c r="F4" s="47"/>
      <c r="G4" s="47"/>
      <c r="H4" s="47"/>
      <c r="I4" s="48"/>
    </row>
    <row r="5" spans="1:10" x14ac:dyDescent="0.2">
      <c r="A5" s="99" t="s">
        <v>14</v>
      </c>
      <c r="B5" s="92">
        <v>58000</v>
      </c>
      <c r="C5" s="2">
        <f>B5/12</f>
        <v>4833.333333333333</v>
      </c>
      <c r="D5" s="55"/>
      <c r="E5" s="34">
        <f>D5-C5</f>
        <v>-4833.333333333333</v>
      </c>
      <c r="F5" s="68">
        <f>C5*1</f>
        <v>4833.333333333333</v>
      </c>
      <c r="G5" s="3"/>
      <c r="H5" s="2">
        <f>G5-F5</f>
        <v>-4833.333333333333</v>
      </c>
      <c r="I5" s="18">
        <f>IFERROR(G5/B5,"")</f>
        <v>0</v>
      </c>
      <c r="J5" s="87"/>
    </row>
    <row r="6" spans="1:10" x14ac:dyDescent="0.2">
      <c r="A6" s="100" t="s">
        <v>0</v>
      </c>
      <c r="B6" s="93">
        <f>SUM(B5)</f>
        <v>58000</v>
      </c>
      <c r="C6" s="56">
        <f>SUM(C5)</f>
        <v>4833.333333333333</v>
      </c>
      <c r="D6" s="66"/>
      <c r="E6" s="36">
        <f>SUM(E5)</f>
        <v>-4833.333333333333</v>
      </c>
      <c r="F6" s="5">
        <f>SUM(F5)</f>
        <v>4833.333333333333</v>
      </c>
      <c r="G6" s="5"/>
      <c r="H6" s="5">
        <f>SUM(H5)</f>
        <v>-4833.333333333333</v>
      </c>
      <c r="I6" s="20">
        <f>SUM(I5)</f>
        <v>0</v>
      </c>
    </row>
    <row r="7" spans="1:10" x14ac:dyDescent="0.2">
      <c r="A7" s="98" t="s">
        <v>51</v>
      </c>
      <c r="B7" s="47"/>
      <c r="C7" s="47"/>
      <c r="D7" s="47"/>
      <c r="E7" s="46"/>
      <c r="F7" s="47"/>
      <c r="G7" s="47"/>
      <c r="H7" s="47"/>
      <c r="I7" s="48"/>
    </row>
    <row r="8" spans="1:10" x14ac:dyDescent="0.2">
      <c r="A8" s="99" t="s">
        <v>52</v>
      </c>
      <c r="B8" s="89">
        <v>14400</v>
      </c>
      <c r="C8" s="2">
        <f t="shared" ref="C8:C13" si="0">B8/12</f>
        <v>1200</v>
      </c>
      <c r="D8" s="55"/>
      <c r="E8" s="34">
        <f t="shared" ref="E8:E13" si="1">D8-C8</f>
        <v>-1200</v>
      </c>
      <c r="F8" s="2">
        <f>C8*1</f>
        <v>1200</v>
      </c>
      <c r="G8" s="3"/>
      <c r="H8" s="2">
        <f t="shared" ref="H8:H13" si="2">G8-F8</f>
        <v>-1200</v>
      </c>
      <c r="I8" s="18">
        <f>IFERROR(G8/B8,"")</f>
        <v>0</v>
      </c>
    </row>
    <row r="9" spans="1:10" x14ac:dyDescent="0.2">
      <c r="A9" s="99" t="s">
        <v>53</v>
      </c>
      <c r="B9" s="14">
        <v>1800</v>
      </c>
      <c r="C9" s="2">
        <f t="shared" si="0"/>
        <v>150</v>
      </c>
      <c r="D9" s="56"/>
      <c r="E9" s="34">
        <f t="shared" si="1"/>
        <v>-150</v>
      </c>
      <c r="F9" s="2">
        <f t="shared" ref="F9:F14" si="3">C9*1</f>
        <v>150</v>
      </c>
      <c r="G9" s="5"/>
      <c r="H9" s="2">
        <f t="shared" si="2"/>
        <v>-150</v>
      </c>
      <c r="I9" s="18">
        <f t="shared" ref="I9:I13" si="4">IFERROR(G9/B9,"")</f>
        <v>0</v>
      </c>
    </row>
    <row r="10" spans="1:10" x14ac:dyDescent="0.2">
      <c r="A10" s="99" t="s">
        <v>54</v>
      </c>
      <c r="B10" s="14">
        <v>1000</v>
      </c>
      <c r="C10" s="2">
        <f t="shared" si="0"/>
        <v>83.333333333333329</v>
      </c>
      <c r="D10" s="56"/>
      <c r="E10" s="34">
        <f t="shared" si="1"/>
        <v>-83.333333333333329</v>
      </c>
      <c r="F10" s="2">
        <f t="shared" si="3"/>
        <v>83.333333333333329</v>
      </c>
      <c r="G10" s="5"/>
      <c r="H10" s="2">
        <f t="shared" si="2"/>
        <v>-83.333333333333329</v>
      </c>
      <c r="I10" s="18">
        <f t="shared" si="4"/>
        <v>0</v>
      </c>
    </row>
    <row r="11" spans="1:10" x14ac:dyDescent="0.2">
      <c r="A11" s="99" t="s">
        <v>55</v>
      </c>
      <c r="B11" s="14">
        <v>500</v>
      </c>
      <c r="C11" s="2">
        <f t="shared" si="0"/>
        <v>41.666666666666664</v>
      </c>
      <c r="D11" s="56"/>
      <c r="E11" s="34">
        <f t="shared" si="1"/>
        <v>-41.666666666666664</v>
      </c>
      <c r="F11" s="2">
        <f t="shared" si="3"/>
        <v>41.666666666666664</v>
      </c>
      <c r="G11" s="5"/>
      <c r="H11" s="2">
        <f t="shared" si="2"/>
        <v>-41.666666666666664</v>
      </c>
      <c r="I11" s="18">
        <f t="shared" si="4"/>
        <v>0</v>
      </c>
    </row>
    <row r="12" spans="1:10" x14ac:dyDescent="0.2">
      <c r="A12" s="99" t="s">
        <v>56</v>
      </c>
      <c r="B12" s="90">
        <v>500</v>
      </c>
      <c r="C12" s="2">
        <f t="shared" si="0"/>
        <v>41.666666666666664</v>
      </c>
      <c r="D12" s="56"/>
      <c r="E12" s="34">
        <f t="shared" si="1"/>
        <v>-41.666666666666664</v>
      </c>
      <c r="F12" s="2">
        <f t="shared" si="3"/>
        <v>41.666666666666664</v>
      </c>
      <c r="G12" s="5"/>
      <c r="H12" s="2">
        <f t="shared" si="2"/>
        <v>-41.666666666666664</v>
      </c>
      <c r="I12" s="18">
        <f t="shared" si="4"/>
        <v>0</v>
      </c>
    </row>
    <row r="13" spans="1:10" x14ac:dyDescent="0.2">
      <c r="A13" s="99" t="s">
        <v>57</v>
      </c>
      <c r="B13" s="90">
        <v>500</v>
      </c>
      <c r="C13" s="2">
        <f t="shared" si="0"/>
        <v>41.666666666666664</v>
      </c>
      <c r="D13" s="56"/>
      <c r="E13" s="34">
        <f t="shared" si="1"/>
        <v>-41.666666666666664</v>
      </c>
      <c r="F13" s="2">
        <f t="shared" si="3"/>
        <v>41.666666666666664</v>
      </c>
      <c r="G13" s="5"/>
      <c r="H13" s="2">
        <f t="shared" si="2"/>
        <v>-41.666666666666664</v>
      </c>
      <c r="I13" s="18">
        <f t="shared" si="4"/>
        <v>0</v>
      </c>
    </row>
    <row r="14" spans="1:10" x14ac:dyDescent="0.2">
      <c r="A14" s="99" t="s">
        <v>73</v>
      </c>
      <c r="B14" s="90">
        <v>1200</v>
      </c>
      <c r="C14" s="2">
        <f t="shared" ref="C14" si="5">B14/12</f>
        <v>100</v>
      </c>
      <c r="D14" s="56"/>
      <c r="E14" s="34">
        <f t="shared" ref="E14" si="6">D14-C14</f>
        <v>-100</v>
      </c>
      <c r="F14" s="2">
        <f t="shared" si="3"/>
        <v>100</v>
      </c>
      <c r="G14" s="5"/>
      <c r="H14" s="2">
        <f t="shared" ref="H14" si="7">G14-F14</f>
        <v>-100</v>
      </c>
      <c r="I14" s="18">
        <f t="shared" ref="I14" si="8">IFERROR(G14/B14,"")</f>
        <v>0</v>
      </c>
    </row>
    <row r="15" spans="1:10" x14ac:dyDescent="0.2">
      <c r="A15" s="101" t="s">
        <v>1</v>
      </c>
      <c r="B15" s="94">
        <f t="shared" ref="B15:H15" si="9">SUM(B8:B14)</f>
        <v>19900</v>
      </c>
      <c r="C15" s="5">
        <f t="shared" si="9"/>
        <v>1658.3333333333335</v>
      </c>
      <c r="D15" s="56">
        <f t="shared" si="9"/>
        <v>0</v>
      </c>
      <c r="E15" s="36">
        <f t="shared" si="9"/>
        <v>-1658.3333333333335</v>
      </c>
      <c r="F15" s="5">
        <f t="shared" si="9"/>
        <v>1658.3333333333335</v>
      </c>
      <c r="G15" s="5">
        <f t="shared" si="9"/>
        <v>0</v>
      </c>
      <c r="H15" s="5">
        <f t="shared" si="9"/>
        <v>-1658.3333333333335</v>
      </c>
      <c r="I15" s="20">
        <f>G15/B15</f>
        <v>0</v>
      </c>
    </row>
    <row r="16" spans="1:10" x14ac:dyDescent="0.2">
      <c r="A16" s="98" t="s">
        <v>58</v>
      </c>
      <c r="B16" s="28"/>
      <c r="C16" s="16"/>
      <c r="D16" s="16"/>
      <c r="E16" s="37"/>
      <c r="F16" s="16"/>
      <c r="G16" s="16"/>
      <c r="H16" s="16"/>
      <c r="I16" s="21"/>
    </row>
    <row r="17" spans="1:9" x14ac:dyDescent="0.2">
      <c r="A17" s="99" t="s">
        <v>59</v>
      </c>
      <c r="B17" s="89">
        <v>0</v>
      </c>
      <c r="C17" s="14">
        <f t="shared" ref="C17:C21" si="10">B17/12</f>
        <v>0</v>
      </c>
      <c r="D17" s="56"/>
      <c r="E17" s="35">
        <f t="shared" ref="E17:E21" si="11">D17-C17</f>
        <v>0</v>
      </c>
      <c r="F17" s="4">
        <f>C17*1</f>
        <v>0</v>
      </c>
      <c r="G17" s="5"/>
      <c r="H17" s="4">
        <f t="shared" ref="H17:H21" si="12">G17-F17</f>
        <v>0</v>
      </c>
      <c r="I17" s="22" t="str">
        <f t="shared" ref="I17:I21" si="13">IFERROR(G17/B17,"")</f>
        <v/>
      </c>
    </row>
    <row r="18" spans="1:9" x14ac:dyDescent="0.2">
      <c r="A18" s="99" t="s">
        <v>60</v>
      </c>
      <c r="B18" s="90">
        <v>0</v>
      </c>
      <c r="C18" s="14">
        <f t="shared" si="10"/>
        <v>0</v>
      </c>
      <c r="D18" s="56"/>
      <c r="E18" s="35">
        <f t="shared" si="11"/>
        <v>0</v>
      </c>
      <c r="F18" s="4">
        <f t="shared" ref="F18:F23" si="14">C18*1</f>
        <v>0</v>
      </c>
      <c r="G18" s="5"/>
      <c r="H18" s="4">
        <f t="shared" si="12"/>
        <v>0</v>
      </c>
      <c r="I18" s="22" t="str">
        <f t="shared" si="13"/>
        <v/>
      </c>
    </row>
    <row r="19" spans="1:9" x14ac:dyDescent="0.2">
      <c r="A19" s="99" t="s">
        <v>61</v>
      </c>
      <c r="B19" s="90">
        <v>0</v>
      </c>
      <c r="C19" s="14">
        <f>B19/12</f>
        <v>0</v>
      </c>
      <c r="D19" s="56"/>
      <c r="E19" s="35">
        <f>D19-C19</f>
        <v>0</v>
      </c>
      <c r="F19" s="4">
        <f t="shared" si="14"/>
        <v>0</v>
      </c>
      <c r="G19" s="5"/>
      <c r="H19" s="4">
        <f>G19-F19</f>
        <v>0</v>
      </c>
      <c r="I19" s="22" t="str">
        <f>IFERROR(G19/B19,"")</f>
        <v/>
      </c>
    </row>
    <row r="20" spans="1:9" x14ac:dyDescent="0.2">
      <c r="A20" s="99" t="s">
        <v>62</v>
      </c>
      <c r="B20" s="90">
        <v>1500</v>
      </c>
      <c r="C20" s="14">
        <f>B20/12</f>
        <v>125</v>
      </c>
      <c r="D20" s="56"/>
      <c r="E20" s="35">
        <f>D20-C20</f>
        <v>-125</v>
      </c>
      <c r="F20" s="4">
        <f t="shared" si="14"/>
        <v>125</v>
      </c>
      <c r="G20" s="5"/>
      <c r="H20" s="4">
        <f>G20-F20</f>
        <v>-125</v>
      </c>
      <c r="I20" s="22">
        <f>IFERROR(G20/B20,"")</f>
        <v>0</v>
      </c>
    </row>
    <row r="21" spans="1:9" x14ac:dyDescent="0.2">
      <c r="A21" s="99" t="s">
        <v>63</v>
      </c>
      <c r="B21" s="90">
        <v>365</v>
      </c>
      <c r="C21" s="14">
        <f t="shared" si="10"/>
        <v>30.416666666666668</v>
      </c>
      <c r="D21" s="56"/>
      <c r="E21" s="35">
        <f t="shared" si="11"/>
        <v>-30.416666666666668</v>
      </c>
      <c r="F21" s="4">
        <f t="shared" si="14"/>
        <v>30.416666666666668</v>
      </c>
      <c r="G21" s="5"/>
      <c r="H21" s="4">
        <f t="shared" si="12"/>
        <v>-30.416666666666668</v>
      </c>
      <c r="I21" s="22">
        <f t="shared" si="13"/>
        <v>0</v>
      </c>
    </row>
    <row r="22" spans="1:9" x14ac:dyDescent="0.2">
      <c r="A22" s="99" t="s">
        <v>64</v>
      </c>
      <c r="B22" s="90">
        <v>5000</v>
      </c>
      <c r="C22" s="14">
        <f t="shared" ref="C22" si="15">B22/12</f>
        <v>416.66666666666669</v>
      </c>
      <c r="D22" s="56"/>
      <c r="E22" s="35">
        <f t="shared" ref="E22" si="16">D22-C22</f>
        <v>-416.66666666666669</v>
      </c>
      <c r="F22" s="4">
        <f t="shared" si="14"/>
        <v>416.66666666666669</v>
      </c>
      <c r="G22" s="5"/>
      <c r="H22" s="4">
        <f t="shared" ref="H22" si="17">G22-F22</f>
        <v>-416.66666666666669</v>
      </c>
      <c r="I22" s="22">
        <f t="shared" ref="I22" si="18">IFERROR(G22/B22,"")</f>
        <v>0</v>
      </c>
    </row>
    <row r="23" spans="1:9" x14ac:dyDescent="0.2">
      <c r="A23" s="102" t="s">
        <v>65</v>
      </c>
      <c r="B23" s="90">
        <v>0</v>
      </c>
      <c r="C23" s="14">
        <f t="shared" ref="C23" si="19">B23/12</f>
        <v>0</v>
      </c>
      <c r="D23" s="56"/>
      <c r="E23" s="35">
        <f t="shared" ref="E23" si="20">D23-C23</f>
        <v>0</v>
      </c>
      <c r="F23" s="4">
        <f t="shared" si="14"/>
        <v>0</v>
      </c>
      <c r="G23" s="5"/>
      <c r="H23" s="4">
        <f t="shared" ref="H23" si="21">G23-F23</f>
        <v>0</v>
      </c>
      <c r="I23" s="22" t="str">
        <f t="shared" ref="I23" si="22">IFERROR(G23/B23,"")</f>
        <v/>
      </c>
    </row>
    <row r="24" spans="1:9" x14ac:dyDescent="0.2">
      <c r="A24" s="103" t="s">
        <v>2</v>
      </c>
      <c r="B24" s="94">
        <f>SUM(B17:B23)</f>
        <v>6865</v>
      </c>
      <c r="C24" s="5">
        <f>SUM(C17:C23)</f>
        <v>572.08333333333337</v>
      </c>
      <c r="D24" s="56"/>
      <c r="E24" s="36">
        <f>SUM(E17:E23)</f>
        <v>-572.08333333333337</v>
      </c>
      <c r="F24" s="5">
        <f>SUM(F17:F23)</f>
        <v>572.08333333333337</v>
      </c>
      <c r="G24" s="5"/>
      <c r="H24" s="5">
        <f>SUM(H17:H23)</f>
        <v>-572.08333333333337</v>
      </c>
      <c r="I24" s="20">
        <f>G24/B24</f>
        <v>0</v>
      </c>
    </row>
    <row r="25" spans="1:9" x14ac:dyDescent="0.2">
      <c r="A25" s="104"/>
      <c r="B25" s="6"/>
      <c r="C25" s="6"/>
      <c r="D25" s="7"/>
      <c r="E25" s="62"/>
      <c r="F25" s="6"/>
      <c r="G25" s="7"/>
      <c r="H25" s="7"/>
      <c r="I25" s="23"/>
    </row>
    <row r="26" spans="1:9" x14ac:dyDescent="0.2">
      <c r="A26" s="105" t="s">
        <v>3</v>
      </c>
      <c r="B26" s="94">
        <f t="shared" ref="B26:H26" si="23">B6+B15+B24</f>
        <v>84765</v>
      </c>
      <c r="C26" s="5">
        <f t="shared" si="23"/>
        <v>7063.7499999999991</v>
      </c>
      <c r="D26" s="5">
        <f t="shared" si="23"/>
        <v>0</v>
      </c>
      <c r="E26" s="36">
        <f t="shared" si="23"/>
        <v>-7063.7499999999991</v>
      </c>
      <c r="F26" s="5">
        <f t="shared" si="23"/>
        <v>7063.7499999999991</v>
      </c>
      <c r="G26" s="5">
        <f t="shared" si="23"/>
        <v>0</v>
      </c>
      <c r="H26" s="5">
        <f t="shared" si="23"/>
        <v>-7063.7499999999991</v>
      </c>
      <c r="I26" s="20">
        <f>G26/B26</f>
        <v>0</v>
      </c>
    </row>
    <row r="27" spans="1:9" ht="17" thickBot="1" x14ac:dyDescent="0.25">
      <c r="A27" s="106"/>
      <c r="B27" s="72"/>
      <c r="C27" s="72"/>
      <c r="D27" s="72"/>
      <c r="E27" s="71"/>
      <c r="F27" s="72"/>
      <c r="G27" s="72"/>
      <c r="H27" s="72"/>
      <c r="I27" s="73"/>
    </row>
    <row r="28" spans="1:9" ht="21" thickBot="1" x14ac:dyDescent="0.25">
      <c r="A28" s="107" t="s">
        <v>18</v>
      </c>
      <c r="B28" s="91" t="s">
        <v>7</v>
      </c>
      <c r="C28" s="43" t="s">
        <v>8</v>
      </c>
      <c r="D28" s="64" t="s">
        <v>15</v>
      </c>
      <c r="E28" s="65" t="s">
        <v>16</v>
      </c>
      <c r="F28" s="43" t="s">
        <v>9</v>
      </c>
      <c r="G28" s="43" t="s">
        <v>10</v>
      </c>
      <c r="H28" s="44" t="s">
        <v>11</v>
      </c>
      <c r="I28" s="45" t="s">
        <v>12</v>
      </c>
    </row>
    <row r="29" spans="1:9" x14ac:dyDescent="0.2">
      <c r="A29" s="95" t="s">
        <v>4</v>
      </c>
      <c r="B29" s="52"/>
      <c r="C29" s="50"/>
      <c r="D29" s="50"/>
      <c r="E29" s="52"/>
      <c r="F29" s="50"/>
      <c r="G29" s="50"/>
      <c r="H29" s="50"/>
      <c r="I29" s="53"/>
    </row>
    <row r="30" spans="1:9" x14ac:dyDescent="0.2">
      <c r="A30" s="29" t="s">
        <v>66</v>
      </c>
      <c r="B30" s="46"/>
      <c r="C30" s="47"/>
      <c r="D30" s="47"/>
      <c r="E30" s="46"/>
      <c r="F30" s="47"/>
      <c r="G30" s="47"/>
      <c r="H30" s="47"/>
      <c r="I30" s="49"/>
    </row>
    <row r="31" spans="1:9" x14ac:dyDescent="0.2">
      <c r="A31" s="31" t="s">
        <v>26</v>
      </c>
      <c r="B31" s="38">
        <v>5800</v>
      </c>
      <c r="C31" s="4">
        <f>B31/12</f>
        <v>483.33333333333331</v>
      </c>
      <c r="D31" s="58"/>
      <c r="E31" s="35">
        <f>C31-D31</f>
        <v>483.33333333333331</v>
      </c>
      <c r="F31" s="4">
        <f>C31*1</f>
        <v>483.33333333333331</v>
      </c>
      <c r="G31" s="10"/>
      <c r="H31" s="4">
        <f>F31-G31</f>
        <v>483.33333333333331</v>
      </c>
      <c r="I31" s="22">
        <f>IFERROR(G31/B31,"")</f>
        <v>0</v>
      </c>
    </row>
    <row r="32" spans="1:9" x14ac:dyDescent="0.2">
      <c r="A32" s="31" t="s">
        <v>27</v>
      </c>
      <c r="B32" s="38">
        <v>2900</v>
      </c>
      <c r="C32" s="4">
        <f>B32/12</f>
        <v>241.66666666666666</v>
      </c>
      <c r="D32" s="58"/>
      <c r="E32" s="35">
        <f>C32-D32</f>
        <v>241.66666666666666</v>
      </c>
      <c r="F32" s="4">
        <f t="shared" ref="F32:F40" si="24">C32*1</f>
        <v>241.66666666666666</v>
      </c>
      <c r="G32" s="10"/>
      <c r="H32" s="4">
        <f>F32-G32</f>
        <v>241.66666666666666</v>
      </c>
      <c r="I32" s="22">
        <f>IFERROR(G32/B32,"")</f>
        <v>0</v>
      </c>
    </row>
    <row r="33" spans="1:9" x14ac:dyDescent="0.2">
      <c r="A33" s="31" t="s">
        <v>28</v>
      </c>
      <c r="B33" s="38">
        <v>240</v>
      </c>
      <c r="C33" s="4">
        <f>B33/12</f>
        <v>20</v>
      </c>
      <c r="D33" s="58"/>
      <c r="E33" s="35">
        <f>C33-D33</f>
        <v>20</v>
      </c>
      <c r="F33" s="4">
        <f t="shared" si="24"/>
        <v>20</v>
      </c>
      <c r="G33" s="10"/>
      <c r="H33" s="4">
        <f>F33-G33</f>
        <v>20</v>
      </c>
      <c r="I33" s="22">
        <f>IFERROR(G33/B33,"")</f>
        <v>0</v>
      </c>
    </row>
    <row r="34" spans="1:9" x14ac:dyDescent="0.2">
      <c r="A34" s="30" t="s">
        <v>29</v>
      </c>
      <c r="B34" s="39"/>
      <c r="C34" s="8"/>
      <c r="D34" s="57"/>
      <c r="E34" s="39"/>
      <c r="F34" s="4">
        <f t="shared" si="24"/>
        <v>0</v>
      </c>
      <c r="G34" s="9"/>
      <c r="H34" s="8"/>
      <c r="I34" s="18"/>
    </row>
    <row r="35" spans="1:9" x14ac:dyDescent="0.2">
      <c r="A35" s="31" t="s">
        <v>30</v>
      </c>
      <c r="B35" s="38">
        <v>12000</v>
      </c>
      <c r="C35" s="4">
        <f>B35/12</f>
        <v>1000</v>
      </c>
      <c r="D35" s="58"/>
      <c r="E35" s="35">
        <f>C35-D35</f>
        <v>1000</v>
      </c>
      <c r="F35" s="4">
        <f t="shared" si="24"/>
        <v>1000</v>
      </c>
      <c r="G35" s="10"/>
      <c r="H35" s="4">
        <f>F35-G35</f>
        <v>1000</v>
      </c>
      <c r="I35" s="22">
        <f>IFERROR(G35/B35,"")</f>
        <v>0</v>
      </c>
    </row>
    <row r="36" spans="1:9" x14ac:dyDescent="0.2">
      <c r="A36" s="31" t="s">
        <v>31</v>
      </c>
      <c r="B36" s="38">
        <v>40200</v>
      </c>
      <c r="C36" s="4">
        <f t="shared" ref="C36:C65" si="25">B36/12</f>
        <v>3350</v>
      </c>
      <c r="D36" s="58"/>
      <c r="E36" s="35">
        <f t="shared" ref="E36:E65" si="26">C36-D36</f>
        <v>3350</v>
      </c>
      <c r="F36" s="4">
        <f t="shared" si="24"/>
        <v>3350</v>
      </c>
      <c r="G36" s="10"/>
      <c r="H36" s="4">
        <f t="shared" ref="H36:H65" si="27">F36-G36</f>
        <v>3350</v>
      </c>
      <c r="I36" s="22">
        <f t="shared" ref="I36:I65" si="28">IFERROR(G36/B36,"")</f>
        <v>0</v>
      </c>
    </row>
    <row r="37" spans="1:9" x14ac:dyDescent="0.2">
      <c r="A37" s="31" t="s">
        <v>32</v>
      </c>
      <c r="B37" s="38">
        <v>0</v>
      </c>
      <c r="C37" s="4">
        <f t="shared" si="25"/>
        <v>0</v>
      </c>
      <c r="D37" s="58"/>
      <c r="E37" s="35">
        <f t="shared" si="26"/>
        <v>0</v>
      </c>
      <c r="F37" s="4">
        <f t="shared" si="24"/>
        <v>0</v>
      </c>
      <c r="G37" s="10"/>
      <c r="H37" s="4">
        <f t="shared" si="27"/>
        <v>0</v>
      </c>
      <c r="I37" s="22" t="str">
        <f t="shared" si="28"/>
        <v/>
      </c>
    </row>
    <row r="38" spans="1:9" x14ac:dyDescent="0.2">
      <c r="A38" s="31" t="s">
        <v>33</v>
      </c>
      <c r="B38" s="38">
        <v>0</v>
      </c>
      <c r="C38" s="4">
        <f t="shared" si="25"/>
        <v>0</v>
      </c>
      <c r="D38" s="58"/>
      <c r="E38" s="35">
        <f t="shared" si="26"/>
        <v>0</v>
      </c>
      <c r="F38" s="4">
        <f t="shared" si="24"/>
        <v>0</v>
      </c>
      <c r="G38" s="10"/>
      <c r="H38" s="4">
        <f t="shared" si="27"/>
        <v>0</v>
      </c>
      <c r="I38" s="22" t="str">
        <f t="shared" si="28"/>
        <v/>
      </c>
    </row>
    <row r="39" spans="1:9" x14ac:dyDescent="0.2">
      <c r="A39" s="31" t="s">
        <v>34</v>
      </c>
      <c r="B39" s="38">
        <v>0</v>
      </c>
      <c r="C39" s="4">
        <f t="shared" si="25"/>
        <v>0</v>
      </c>
      <c r="D39" s="58"/>
      <c r="E39" s="35">
        <f t="shared" si="26"/>
        <v>0</v>
      </c>
      <c r="F39" s="4">
        <f t="shared" si="24"/>
        <v>0</v>
      </c>
      <c r="G39" s="10"/>
      <c r="H39" s="4">
        <f t="shared" si="27"/>
        <v>0</v>
      </c>
      <c r="I39" s="22" t="str">
        <f t="shared" si="28"/>
        <v/>
      </c>
    </row>
    <row r="40" spans="1:9" x14ac:dyDescent="0.2">
      <c r="A40" s="31" t="s">
        <v>46</v>
      </c>
      <c r="B40" s="35">
        <v>750</v>
      </c>
      <c r="C40" s="4">
        <f>B40/12</f>
        <v>62.5</v>
      </c>
      <c r="D40" s="58"/>
      <c r="E40" s="35">
        <f>C40-D40</f>
        <v>62.5</v>
      </c>
      <c r="F40" s="4">
        <f t="shared" si="24"/>
        <v>62.5</v>
      </c>
      <c r="G40" s="10"/>
      <c r="H40" s="4">
        <f>F40-G40</f>
        <v>62.5</v>
      </c>
      <c r="I40" s="22">
        <f>IFERROR(G40/B40,"")</f>
        <v>0</v>
      </c>
    </row>
    <row r="41" spans="1:9" x14ac:dyDescent="0.2">
      <c r="A41" s="31" t="s">
        <v>69</v>
      </c>
      <c r="B41" s="35">
        <v>1000</v>
      </c>
      <c r="C41" s="4">
        <f>B41/12</f>
        <v>83.333333333333329</v>
      </c>
      <c r="D41" s="58"/>
      <c r="E41" s="35">
        <f>C41-D41</f>
        <v>83.333333333333329</v>
      </c>
      <c r="F41" s="4">
        <f t="shared" ref="F41:F42" si="29">C41*1</f>
        <v>83.333333333333329</v>
      </c>
      <c r="G41" s="10"/>
      <c r="H41" s="4">
        <f>F41-G41</f>
        <v>83.333333333333329</v>
      </c>
      <c r="I41" s="22">
        <f>IFERROR(G41/B41,"")</f>
        <v>0</v>
      </c>
    </row>
    <row r="42" spans="1:9" x14ac:dyDescent="0.2">
      <c r="A42" s="30" t="s">
        <v>70</v>
      </c>
      <c r="B42" s="38">
        <v>0</v>
      </c>
      <c r="C42" s="4">
        <f t="shared" si="25"/>
        <v>0</v>
      </c>
      <c r="D42" s="57"/>
      <c r="E42" s="39">
        <f>C42-D42</f>
        <v>0</v>
      </c>
      <c r="F42" s="4">
        <f t="shared" si="29"/>
        <v>0</v>
      </c>
      <c r="G42" s="9"/>
      <c r="H42" s="8"/>
      <c r="I42" s="18" t="str">
        <f>IFERROR(G42/B42,"")</f>
        <v/>
      </c>
    </row>
    <row r="43" spans="1:9" x14ac:dyDescent="0.2">
      <c r="A43" s="86" t="s">
        <v>71</v>
      </c>
      <c r="B43" s="40">
        <f>SUM(B31:B42)</f>
        <v>62890</v>
      </c>
      <c r="C43" s="10">
        <f>SUM(C31:C42)</f>
        <v>5240.833333333333</v>
      </c>
      <c r="D43" s="58"/>
      <c r="E43" s="40">
        <f>SUM(E31:E42)</f>
        <v>5240.833333333333</v>
      </c>
      <c r="F43" s="10">
        <f>SUM(F31:F42)</f>
        <v>5240.833333333333</v>
      </c>
      <c r="G43" s="10"/>
      <c r="H43" s="10">
        <f>SUM(H31:H42)</f>
        <v>5240.833333333333</v>
      </c>
      <c r="I43" s="24">
        <f>G43/B43</f>
        <v>0</v>
      </c>
    </row>
    <row r="44" spans="1:9" x14ac:dyDescent="0.2">
      <c r="A44" s="88" t="s">
        <v>67</v>
      </c>
      <c r="B44" s="28"/>
      <c r="C44" s="17"/>
      <c r="D44" s="1"/>
      <c r="E44" s="63"/>
      <c r="F44" s="15"/>
      <c r="G44" s="1"/>
      <c r="H44" s="15"/>
      <c r="I44" s="19"/>
    </row>
    <row r="45" spans="1:9" x14ac:dyDescent="0.2">
      <c r="A45" s="31" t="s">
        <v>35</v>
      </c>
      <c r="B45" s="34">
        <v>3000</v>
      </c>
      <c r="C45" s="2">
        <f>B45/12</f>
        <v>250</v>
      </c>
      <c r="D45" s="60"/>
      <c r="E45" s="35">
        <f>C45-D45</f>
        <v>250</v>
      </c>
      <c r="F45" s="4">
        <f>C45*1</f>
        <v>250</v>
      </c>
      <c r="G45" s="13">
        <v>0</v>
      </c>
      <c r="H45" s="4">
        <f>F45-G45</f>
        <v>250</v>
      </c>
      <c r="I45" s="18">
        <f>IFERROR(G45/B45,"")</f>
        <v>0</v>
      </c>
    </row>
    <row r="46" spans="1:9" x14ac:dyDescent="0.2">
      <c r="A46" s="31" t="s">
        <v>36</v>
      </c>
      <c r="B46" s="35">
        <v>1200</v>
      </c>
      <c r="C46" s="4">
        <f>B46/12</f>
        <v>100</v>
      </c>
      <c r="D46" s="58"/>
      <c r="E46" s="35">
        <f t="shared" ref="E46:E52" si="30">C46-D46</f>
        <v>100</v>
      </c>
      <c r="F46" s="4">
        <f t="shared" ref="F46:F51" si="31">C46*1</f>
        <v>100</v>
      </c>
      <c r="G46" s="10"/>
      <c r="H46" s="4">
        <f>F46-G46</f>
        <v>100</v>
      </c>
      <c r="I46" s="18">
        <f t="shared" ref="I46:I51" si="32">IFERROR(G46/B46,"")</f>
        <v>0</v>
      </c>
    </row>
    <row r="47" spans="1:9" x14ac:dyDescent="0.2">
      <c r="A47" s="31" t="s">
        <v>37</v>
      </c>
      <c r="B47" s="35">
        <v>360</v>
      </c>
      <c r="C47" s="4">
        <f>B47/12</f>
        <v>30</v>
      </c>
      <c r="D47" s="58"/>
      <c r="E47" s="35">
        <f t="shared" si="30"/>
        <v>30</v>
      </c>
      <c r="F47" s="4">
        <f t="shared" si="31"/>
        <v>30</v>
      </c>
      <c r="G47" s="10"/>
      <c r="H47" s="4">
        <f>F47-G47</f>
        <v>30</v>
      </c>
      <c r="I47" s="18">
        <f t="shared" si="32"/>
        <v>0</v>
      </c>
    </row>
    <row r="48" spans="1:9" x14ac:dyDescent="0.2">
      <c r="A48" s="31" t="s">
        <v>38</v>
      </c>
      <c r="B48" s="35">
        <v>4000</v>
      </c>
      <c r="C48" s="4">
        <f>B48/12</f>
        <v>333.33333333333331</v>
      </c>
      <c r="D48" s="58"/>
      <c r="E48" s="35">
        <f t="shared" si="30"/>
        <v>333.33333333333331</v>
      </c>
      <c r="F48" s="4">
        <f t="shared" si="31"/>
        <v>333.33333333333331</v>
      </c>
      <c r="G48" s="10"/>
      <c r="H48" s="4">
        <f>F48-G48</f>
        <v>333.33333333333331</v>
      </c>
      <c r="I48" s="18">
        <f t="shared" si="32"/>
        <v>0</v>
      </c>
    </row>
    <row r="49" spans="1:9" x14ac:dyDescent="0.2">
      <c r="A49" s="31" t="s">
        <v>39</v>
      </c>
      <c r="B49" s="35">
        <v>500</v>
      </c>
      <c r="C49" s="4">
        <f>B49/12</f>
        <v>41.666666666666664</v>
      </c>
      <c r="D49" s="58"/>
      <c r="E49" s="35">
        <f t="shared" si="30"/>
        <v>41.666666666666664</v>
      </c>
      <c r="F49" s="4">
        <f t="shared" si="31"/>
        <v>41.666666666666664</v>
      </c>
      <c r="G49" s="10"/>
      <c r="H49" s="4">
        <f>F49-G49</f>
        <v>41.666666666666664</v>
      </c>
      <c r="I49" s="18">
        <f t="shared" si="32"/>
        <v>0</v>
      </c>
    </row>
    <row r="50" spans="1:9" x14ac:dyDescent="0.2">
      <c r="A50" s="31" t="s">
        <v>40</v>
      </c>
      <c r="B50" s="35">
        <v>700</v>
      </c>
      <c r="C50" s="4">
        <f t="shared" ref="C50" si="33">B50/12</f>
        <v>58.333333333333336</v>
      </c>
      <c r="D50" s="58"/>
      <c r="E50" s="35">
        <f t="shared" ref="E50" si="34">C50-D50</f>
        <v>58.333333333333336</v>
      </c>
      <c r="F50" s="4">
        <f t="shared" si="31"/>
        <v>58.333333333333336</v>
      </c>
      <c r="G50" s="10">
        <v>0</v>
      </c>
      <c r="H50" s="4">
        <f t="shared" ref="H50" si="35">F50-G50</f>
        <v>58.333333333333336</v>
      </c>
      <c r="I50" s="18">
        <f t="shared" ref="I50" si="36">IFERROR(G50/B50,"")</f>
        <v>0</v>
      </c>
    </row>
    <row r="51" spans="1:9" x14ac:dyDescent="0.2">
      <c r="A51" s="31" t="s">
        <v>49</v>
      </c>
      <c r="B51" s="35">
        <v>62</v>
      </c>
      <c r="C51" s="4">
        <f>B51/12</f>
        <v>5.166666666666667</v>
      </c>
      <c r="D51" s="58"/>
      <c r="E51" s="35">
        <f t="shared" si="30"/>
        <v>5.166666666666667</v>
      </c>
      <c r="F51" s="4">
        <f t="shared" si="31"/>
        <v>5.166666666666667</v>
      </c>
      <c r="G51" s="10">
        <v>0</v>
      </c>
      <c r="H51" s="4">
        <f>F51-G51</f>
        <v>5.166666666666667</v>
      </c>
      <c r="I51" s="18">
        <f t="shared" si="32"/>
        <v>0</v>
      </c>
    </row>
    <row r="52" spans="1:9" x14ac:dyDescent="0.2">
      <c r="A52" s="86" t="s">
        <v>48</v>
      </c>
      <c r="B52" s="40">
        <f>SUM(B45:B51)</f>
        <v>9822</v>
      </c>
      <c r="C52" s="10">
        <f>SUM(C45:C51)</f>
        <v>818.49999999999989</v>
      </c>
      <c r="D52" s="58"/>
      <c r="E52" s="40">
        <f t="shared" si="30"/>
        <v>818.49999999999989</v>
      </c>
      <c r="F52" s="10">
        <f t="shared" ref="F52" si="37">C52*12</f>
        <v>9821.9999999999982</v>
      </c>
      <c r="G52" s="10"/>
      <c r="H52" s="10">
        <f>SUM(H45:H51)</f>
        <v>818.49999999999989</v>
      </c>
      <c r="I52" s="24">
        <f>G52/B52</f>
        <v>0</v>
      </c>
    </row>
    <row r="53" spans="1:9" x14ac:dyDescent="0.2">
      <c r="A53" s="88" t="s">
        <v>68</v>
      </c>
      <c r="B53" s="28"/>
      <c r="C53" s="17"/>
      <c r="D53" s="1"/>
      <c r="E53" s="63"/>
      <c r="F53" s="15"/>
      <c r="G53" s="1"/>
      <c r="H53" s="15"/>
      <c r="I53" s="19"/>
    </row>
    <row r="54" spans="1:9" x14ac:dyDescent="0.2">
      <c r="A54" s="31" t="s">
        <v>41</v>
      </c>
      <c r="B54" s="38">
        <v>1200</v>
      </c>
      <c r="C54" s="4">
        <f t="shared" si="25"/>
        <v>100</v>
      </c>
      <c r="D54" s="58"/>
      <c r="E54" s="35">
        <f t="shared" si="26"/>
        <v>100</v>
      </c>
      <c r="F54" s="4">
        <f>C54*1</f>
        <v>100</v>
      </c>
      <c r="G54" s="10"/>
      <c r="H54" s="4">
        <f t="shared" si="27"/>
        <v>100</v>
      </c>
      <c r="I54" s="22">
        <f t="shared" si="28"/>
        <v>0</v>
      </c>
    </row>
    <row r="55" spans="1:9" x14ac:dyDescent="0.2">
      <c r="A55" s="31" t="s">
        <v>42</v>
      </c>
      <c r="B55" s="38">
        <v>250</v>
      </c>
      <c r="C55" s="4">
        <f t="shared" si="25"/>
        <v>20.833333333333332</v>
      </c>
      <c r="D55" s="58"/>
      <c r="E55" s="35">
        <f t="shared" si="26"/>
        <v>20.833333333333332</v>
      </c>
      <c r="F55" s="4">
        <f t="shared" ref="F55:F65" si="38">C55*1</f>
        <v>20.833333333333332</v>
      </c>
      <c r="G55" s="10"/>
      <c r="H55" s="4">
        <f t="shared" si="27"/>
        <v>20.833333333333332</v>
      </c>
      <c r="I55" s="22">
        <f t="shared" si="28"/>
        <v>0</v>
      </c>
    </row>
    <row r="56" spans="1:9" x14ac:dyDescent="0.2">
      <c r="A56" s="31" t="s">
        <v>43</v>
      </c>
      <c r="B56" s="38">
        <v>1000</v>
      </c>
      <c r="C56" s="4">
        <f t="shared" si="25"/>
        <v>83.333333333333329</v>
      </c>
      <c r="D56" s="58"/>
      <c r="E56" s="35">
        <f t="shared" si="26"/>
        <v>83.333333333333329</v>
      </c>
      <c r="F56" s="4">
        <f t="shared" si="38"/>
        <v>83.333333333333329</v>
      </c>
      <c r="G56" s="10"/>
      <c r="H56" s="4">
        <f t="shared" si="27"/>
        <v>83.333333333333329</v>
      </c>
      <c r="I56" s="22">
        <f t="shared" si="28"/>
        <v>0</v>
      </c>
    </row>
    <row r="57" spans="1:9" x14ac:dyDescent="0.2">
      <c r="A57" s="31" t="s">
        <v>44</v>
      </c>
      <c r="B57" s="38">
        <v>500</v>
      </c>
      <c r="C57" s="4">
        <f t="shared" si="25"/>
        <v>41.666666666666664</v>
      </c>
      <c r="D57" s="58"/>
      <c r="E57" s="35">
        <f t="shared" si="26"/>
        <v>41.666666666666664</v>
      </c>
      <c r="F57" s="4">
        <f t="shared" si="38"/>
        <v>41.666666666666664</v>
      </c>
      <c r="G57" s="10"/>
      <c r="H57" s="4">
        <f t="shared" si="27"/>
        <v>41.666666666666664</v>
      </c>
      <c r="I57" s="22">
        <f t="shared" si="28"/>
        <v>0</v>
      </c>
    </row>
    <row r="58" spans="1:9" x14ac:dyDescent="0.2">
      <c r="A58" s="31" t="s">
        <v>45</v>
      </c>
      <c r="B58" s="35">
        <v>1800</v>
      </c>
      <c r="C58" s="4">
        <f t="shared" si="25"/>
        <v>150</v>
      </c>
      <c r="D58" s="58"/>
      <c r="E58" s="35">
        <f t="shared" si="26"/>
        <v>150</v>
      </c>
      <c r="F58" s="4">
        <f t="shared" si="38"/>
        <v>150</v>
      </c>
      <c r="G58" s="10"/>
      <c r="H58" s="4">
        <f t="shared" si="27"/>
        <v>150</v>
      </c>
      <c r="I58" s="22">
        <f t="shared" si="28"/>
        <v>0</v>
      </c>
    </row>
    <row r="59" spans="1:9" x14ac:dyDescent="0.2">
      <c r="A59" s="31" t="s">
        <v>20</v>
      </c>
      <c r="B59" s="35">
        <v>500</v>
      </c>
      <c r="C59" s="4">
        <f t="shared" si="25"/>
        <v>41.666666666666664</v>
      </c>
      <c r="D59" s="58"/>
      <c r="E59" s="35">
        <f t="shared" si="26"/>
        <v>41.666666666666664</v>
      </c>
      <c r="F59" s="4">
        <f t="shared" si="38"/>
        <v>41.666666666666664</v>
      </c>
      <c r="G59" s="10"/>
      <c r="H59" s="4">
        <f t="shared" si="27"/>
        <v>41.666666666666664</v>
      </c>
      <c r="I59" s="22">
        <f t="shared" si="28"/>
        <v>0</v>
      </c>
    </row>
    <row r="60" spans="1:9" x14ac:dyDescent="0.2">
      <c r="A60" s="31" t="s">
        <v>21</v>
      </c>
      <c r="B60" s="35">
        <v>500</v>
      </c>
      <c r="C60" s="4">
        <f t="shared" si="25"/>
        <v>41.666666666666664</v>
      </c>
      <c r="D60" s="58"/>
      <c r="E60" s="35">
        <f t="shared" si="26"/>
        <v>41.666666666666664</v>
      </c>
      <c r="F60" s="4">
        <f t="shared" si="38"/>
        <v>41.666666666666664</v>
      </c>
      <c r="G60" s="10"/>
      <c r="H60" s="4">
        <f t="shared" si="27"/>
        <v>41.666666666666664</v>
      </c>
      <c r="I60" s="22">
        <f t="shared" si="28"/>
        <v>0</v>
      </c>
    </row>
    <row r="61" spans="1:9" x14ac:dyDescent="0.2">
      <c r="A61" s="31" t="s">
        <v>22</v>
      </c>
      <c r="B61" s="35">
        <v>500</v>
      </c>
      <c r="C61" s="4">
        <f t="shared" si="25"/>
        <v>41.666666666666664</v>
      </c>
      <c r="D61" s="58"/>
      <c r="E61" s="35">
        <f t="shared" si="26"/>
        <v>41.666666666666664</v>
      </c>
      <c r="F61" s="4">
        <f t="shared" si="38"/>
        <v>41.666666666666664</v>
      </c>
      <c r="G61" s="10"/>
      <c r="H61" s="4">
        <f t="shared" si="27"/>
        <v>41.666666666666664</v>
      </c>
      <c r="I61" s="22">
        <f t="shared" si="28"/>
        <v>0</v>
      </c>
    </row>
    <row r="62" spans="1:9" x14ac:dyDescent="0.2">
      <c r="A62" s="31" t="s">
        <v>47</v>
      </c>
      <c r="B62" s="35">
        <v>500</v>
      </c>
      <c r="C62" s="4">
        <f t="shared" ref="C62" si="39">B62/12</f>
        <v>41.666666666666664</v>
      </c>
      <c r="D62" s="58"/>
      <c r="E62" s="35">
        <f t="shared" ref="E62" si="40">C62-D62</f>
        <v>41.666666666666664</v>
      </c>
      <c r="F62" s="4">
        <f t="shared" si="38"/>
        <v>41.666666666666664</v>
      </c>
      <c r="G62" s="10"/>
      <c r="H62" s="4">
        <f t="shared" ref="H62" si="41">F62-G62</f>
        <v>41.666666666666664</v>
      </c>
      <c r="I62" s="22">
        <f t="shared" ref="I62" si="42">IFERROR(G62/B62,"")</f>
        <v>0</v>
      </c>
    </row>
    <row r="63" spans="1:9" x14ac:dyDescent="0.2">
      <c r="A63" s="54" t="s">
        <v>23</v>
      </c>
      <c r="B63" s="35">
        <v>300</v>
      </c>
      <c r="C63" s="4">
        <f t="shared" si="25"/>
        <v>25</v>
      </c>
      <c r="D63" s="58"/>
      <c r="E63" s="35">
        <f t="shared" si="26"/>
        <v>25</v>
      </c>
      <c r="F63" s="4">
        <f t="shared" si="38"/>
        <v>25</v>
      </c>
      <c r="G63" s="10"/>
      <c r="H63" s="4">
        <f t="shared" si="27"/>
        <v>25</v>
      </c>
      <c r="I63" s="22">
        <f t="shared" si="28"/>
        <v>0</v>
      </c>
    </row>
    <row r="64" spans="1:9" x14ac:dyDescent="0.2">
      <c r="A64" s="31" t="s">
        <v>24</v>
      </c>
      <c r="B64" s="35">
        <v>1000</v>
      </c>
      <c r="C64" s="4">
        <f t="shared" si="25"/>
        <v>83.333333333333329</v>
      </c>
      <c r="D64" s="58"/>
      <c r="E64" s="35">
        <f t="shared" si="26"/>
        <v>83.333333333333329</v>
      </c>
      <c r="F64" s="4">
        <f t="shared" si="38"/>
        <v>83.333333333333329</v>
      </c>
      <c r="G64" s="10"/>
      <c r="H64" s="4">
        <f t="shared" si="27"/>
        <v>83.333333333333329</v>
      </c>
      <c r="I64" s="22">
        <f t="shared" si="28"/>
        <v>0</v>
      </c>
    </row>
    <row r="65" spans="1:9" x14ac:dyDescent="0.2">
      <c r="A65" s="31" t="s">
        <v>25</v>
      </c>
      <c r="B65" s="42">
        <v>0</v>
      </c>
      <c r="C65" s="11">
        <f t="shared" si="25"/>
        <v>0</v>
      </c>
      <c r="D65" s="59"/>
      <c r="E65" s="35">
        <f t="shared" si="26"/>
        <v>0</v>
      </c>
      <c r="F65" s="4">
        <f t="shared" si="38"/>
        <v>0</v>
      </c>
      <c r="G65" s="12">
        <v>0</v>
      </c>
      <c r="H65" s="4">
        <f t="shared" si="27"/>
        <v>0</v>
      </c>
      <c r="I65" s="22" t="str">
        <f t="shared" si="28"/>
        <v/>
      </c>
    </row>
    <row r="66" spans="1:9" x14ac:dyDescent="0.2">
      <c r="A66" s="86" t="s">
        <v>72</v>
      </c>
      <c r="B66" s="40">
        <f>SUM(B54:B65)</f>
        <v>8050</v>
      </c>
      <c r="C66" s="10">
        <f>SUM(C54:C65)</f>
        <v>670.83333333333337</v>
      </c>
      <c r="D66" s="58"/>
      <c r="E66" s="40">
        <f>SUM(E54:E65)</f>
        <v>670.83333333333337</v>
      </c>
      <c r="F66" s="10">
        <f>SUM(F54:F65)</f>
        <v>670.83333333333337</v>
      </c>
      <c r="G66" s="10">
        <f>SUM(G54:G65)</f>
        <v>0</v>
      </c>
      <c r="H66" s="10">
        <f>SUM(H54:H65)</f>
        <v>670.83333333333337</v>
      </c>
      <c r="I66" s="24">
        <f>G66/B66</f>
        <v>0</v>
      </c>
    </row>
    <row r="67" spans="1:9" x14ac:dyDescent="0.2">
      <c r="A67" s="75" t="s">
        <v>5</v>
      </c>
      <c r="B67" s="40">
        <f>B43+B52+B66</f>
        <v>80762</v>
      </c>
      <c r="C67" s="10">
        <f>C43+C52+C66</f>
        <v>6730.1666666666661</v>
      </c>
      <c r="D67" s="10">
        <f>D43+D52+D66</f>
        <v>0</v>
      </c>
      <c r="E67" s="67">
        <f>E43+E52+E66</f>
        <v>6730.1666666666661</v>
      </c>
      <c r="F67" s="58">
        <f>F43+E52+E66</f>
        <v>6730.1666666666661</v>
      </c>
      <c r="G67" s="58"/>
      <c r="H67" s="58">
        <f t="shared" ref="H67" si="43">H43+G52+G66</f>
        <v>5240.833333333333</v>
      </c>
      <c r="I67" s="24">
        <f>G67/B67</f>
        <v>0</v>
      </c>
    </row>
    <row r="68" spans="1:9" ht="7" customHeight="1" thickBot="1" x14ac:dyDescent="0.25">
      <c r="A68" s="74"/>
      <c r="B68" s="76"/>
      <c r="C68" s="77"/>
      <c r="D68" s="78"/>
      <c r="E68" s="79"/>
      <c r="F68" s="78"/>
      <c r="G68" s="77"/>
      <c r="H68" s="77"/>
      <c r="I68" s="80"/>
    </row>
    <row r="69" spans="1:9" x14ac:dyDescent="0.2">
      <c r="A69" s="81" t="s">
        <v>3</v>
      </c>
      <c r="B69" s="82">
        <f t="shared" ref="B69:H69" si="44">B26</f>
        <v>84765</v>
      </c>
      <c r="C69" s="83">
        <f t="shared" si="44"/>
        <v>7063.7499999999991</v>
      </c>
      <c r="D69" s="84">
        <f t="shared" si="44"/>
        <v>0</v>
      </c>
      <c r="E69" s="82">
        <f t="shared" si="44"/>
        <v>-7063.7499999999991</v>
      </c>
      <c r="F69" s="83">
        <f t="shared" si="44"/>
        <v>7063.7499999999991</v>
      </c>
      <c r="G69" s="83">
        <f t="shared" si="44"/>
        <v>0</v>
      </c>
      <c r="H69" s="83">
        <f t="shared" si="44"/>
        <v>-7063.7499999999991</v>
      </c>
      <c r="I69" s="85">
        <f>G69/B69</f>
        <v>0</v>
      </c>
    </row>
    <row r="70" spans="1:9" x14ac:dyDescent="0.2">
      <c r="A70" s="32" t="s">
        <v>5</v>
      </c>
      <c r="B70" s="40">
        <f t="shared" ref="B70:H70" si="45">B67</f>
        <v>80762</v>
      </c>
      <c r="C70" s="10">
        <f t="shared" si="45"/>
        <v>6730.1666666666661</v>
      </c>
      <c r="D70" s="10">
        <f t="shared" si="45"/>
        <v>0</v>
      </c>
      <c r="E70" s="67">
        <f t="shared" si="45"/>
        <v>6730.1666666666661</v>
      </c>
      <c r="F70" s="58">
        <f t="shared" si="45"/>
        <v>6730.1666666666661</v>
      </c>
      <c r="G70" s="58">
        <f t="shared" si="45"/>
        <v>0</v>
      </c>
      <c r="H70" s="58">
        <f t="shared" si="45"/>
        <v>5240.833333333333</v>
      </c>
      <c r="I70" s="24">
        <f>G70/B70</f>
        <v>0</v>
      </c>
    </row>
    <row r="71" spans="1:9" ht="17" thickBot="1" x14ac:dyDescent="0.25">
      <c r="A71" s="33" t="s">
        <v>6</v>
      </c>
      <c r="B71" s="41">
        <f t="shared" ref="B71:H71" si="46">B69-B70</f>
        <v>4003</v>
      </c>
      <c r="C71" s="25">
        <f t="shared" si="46"/>
        <v>333.58333333333303</v>
      </c>
      <c r="D71" s="61">
        <f t="shared" si="46"/>
        <v>0</v>
      </c>
      <c r="E71" s="41">
        <f t="shared" si="46"/>
        <v>-13793.916666666664</v>
      </c>
      <c r="F71" s="25">
        <f t="shared" si="46"/>
        <v>333.58333333333303</v>
      </c>
      <c r="G71" s="25">
        <f t="shared" si="46"/>
        <v>0</v>
      </c>
      <c r="H71" s="25">
        <f t="shared" si="46"/>
        <v>-12304.583333333332</v>
      </c>
      <c r="I71" s="26"/>
    </row>
  </sheetData>
  <pageMargins left="0.7" right="0.7" top="0.75" bottom="0.75" header="0.3" footer="0.3"/>
  <pageSetup scale="53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Troy Vernon</dc:creator>
  <cp:lastModifiedBy>Microsoft Office User</cp:lastModifiedBy>
  <cp:lastPrinted>2021-09-21T15:01:27Z</cp:lastPrinted>
  <dcterms:created xsi:type="dcterms:W3CDTF">2020-11-19T16:25:33Z</dcterms:created>
  <dcterms:modified xsi:type="dcterms:W3CDTF">2021-09-24T10:24:59Z</dcterms:modified>
</cp:coreProperties>
</file>